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0FE1BA0E-1042-4539-8CAE-AA3494ACDEC9}" xr6:coauthVersionLast="36" xr6:coauthVersionMax="36" xr10:uidLastSave="{00000000-0000-0000-0000-000000000000}"/>
  <bookViews>
    <workbookView xWindow="0" yWindow="0" windowWidth="28800" windowHeight="11280" tabRatio="885" xr2:uid="{00000000-000D-0000-FFFF-FFFF00000000}"/>
  </bookViews>
  <sheets>
    <sheet name="COG" sheetId="6" r:id="rId1"/>
  </sheets>
  <definedNames>
    <definedName name="_xlnm._FilterDatabase" localSheetId="0" hidden="1">COG!$A$4:$A$76</definedName>
    <definedName name="_xlnm.Print_Titles" localSheetId="0">COG!$2:$3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6" l="1"/>
  <c r="G71" i="6"/>
  <c r="F68" i="6"/>
  <c r="E68" i="6"/>
  <c r="G66" i="6"/>
  <c r="F64" i="6"/>
  <c r="E64" i="6"/>
  <c r="G61" i="6"/>
  <c r="F56" i="6"/>
  <c r="E56" i="6"/>
  <c r="F52" i="6"/>
  <c r="E52" i="6"/>
  <c r="F42" i="6"/>
  <c r="E42" i="6"/>
  <c r="F32" i="6"/>
  <c r="E32" i="6"/>
  <c r="G29" i="6"/>
  <c r="F22" i="6"/>
  <c r="E22" i="6"/>
  <c r="F12" i="6"/>
  <c r="E12" i="6"/>
  <c r="F4" i="6"/>
  <c r="E4" i="6"/>
  <c r="D75" i="6"/>
  <c r="G75" i="6" s="1"/>
  <c r="D74" i="6"/>
  <c r="G74" i="6" s="1"/>
  <c r="D73" i="6"/>
  <c r="D72" i="6"/>
  <c r="G72" i="6" s="1"/>
  <c r="D71" i="6"/>
  <c r="D70" i="6"/>
  <c r="G70" i="6" s="1"/>
  <c r="D69" i="6"/>
  <c r="G69" i="6" s="1"/>
  <c r="C68" i="6"/>
  <c r="D68" i="6" s="1"/>
  <c r="G68" i="6" s="1"/>
  <c r="B68" i="6"/>
  <c r="D67" i="6"/>
  <c r="G67" i="6" s="1"/>
  <c r="D66" i="6"/>
  <c r="D65" i="6"/>
  <c r="G65" i="6" s="1"/>
  <c r="C64" i="6"/>
  <c r="B64" i="6"/>
  <c r="D64" i="6" s="1"/>
  <c r="G64" i="6" s="1"/>
  <c r="D63" i="6"/>
  <c r="G63" i="6" s="1"/>
  <c r="D62" i="6"/>
  <c r="G62" i="6" s="1"/>
  <c r="D61" i="6"/>
  <c r="D60" i="6"/>
  <c r="G60" i="6" s="1"/>
  <c r="D59" i="6"/>
  <c r="G59" i="6" s="1"/>
  <c r="D58" i="6"/>
  <c r="G58" i="6" s="1"/>
  <c r="D57" i="6"/>
  <c r="G57" i="6" s="1"/>
  <c r="C56" i="6"/>
  <c r="B56" i="6"/>
  <c r="D55" i="6"/>
  <c r="G55" i="6" s="1"/>
  <c r="D54" i="6"/>
  <c r="G54" i="6" s="1"/>
  <c r="D53" i="6"/>
  <c r="G53" i="6" s="1"/>
  <c r="D52" i="6"/>
  <c r="D44" i="6"/>
  <c r="G44" i="6" s="1"/>
  <c r="D45" i="6"/>
  <c r="G45" i="6" s="1"/>
  <c r="D46" i="6"/>
  <c r="G46" i="6" s="1"/>
  <c r="D47" i="6"/>
  <c r="G47" i="6" s="1"/>
  <c r="D48" i="6"/>
  <c r="G48" i="6" s="1"/>
  <c r="D49" i="6"/>
  <c r="G49" i="6" s="1"/>
  <c r="D50" i="6"/>
  <c r="G50" i="6" s="1"/>
  <c r="D51" i="6"/>
  <c r="G51" i="6" s="1"/>
  <c r="D43" i="6"/>
  <c r="G43" i="6" s="1"/>
  <c r="C42" i="6"/>
  <c r="B42" i="6"/>
  <c r="D42" i="6" s="1"/>
  <c r="D34" i="6"/>
  <c r="G34" i="6" s="1"/>
  <c r="D35" i="6"/>
  <c r="G35" i="6" s="1"/>
  <c r="D36" i="6"/>
  <c r="G36" i="6" s="1"/>
  <c r="D37" i="6"/>
  <c r="G37" i="6" s="1"/>
  <c r="D38" i="6"/>
  <c r="G38" i="6" s="1"/>
  <c r="D39" i="6"/>
  <c r="G39" i="6" s="1"/>
  <c r="D40" i="6"/>
  <c r="G40" i="6" s="1"/>
  <c r="D41" i="6"/>
  <c r="G41" i="6" s="1"/>
  <c r="D33" i="6"/>
  <c r="G33" i="6" s="1"/>
  <c r="C32" i="6"/>
  <c r="B32" i="6"/>
  <c r="D32" i="6" s="1"/>
  <c r="C4" i="6"/>
  <c r="B4" i="6"/>
  <c r="C22" i="6"/>
  <c r="B22" i="6"/>
  <c r="D23" i="6"/>
  <c r="G23" i="6" s="1"/>
  <c r="D24" i="6"/>
  <c r="G24" i="6" s="1"/>
  <c r="D25" i="6"/>
  <c r="G25" i="6" s="1"/>
  <c r="D26" i="6"/>
  <c r="G26" i="6" s="1"/>
  <c r="D27" i="6"/>
  <c r="G27" i="6" s="1"/>
  <c r="D28" i="6"/>
  <c r="G28" i="6" s="1"/>
  <c r="D29" i="6"/>
  <c r="D30" i="6"/>
  <c r="G30" i="6" s="1"/>
  <c r="D31" i="6"/>
  <c r="G31" i="6" s="1"/>
  <c r="C12" i="6"/>
  <c r="B12" i="6"/>
  <c r="D13" i="6"/>
  <c r="G13" i="6" s="1"/>
  <c r="D14" i="6"/>
  <c r="G14" i="6" s="1"/>
  <c r="D15" i="6"/>
  <c r="G15" i="6" s="1"/>
  <c r="D16" i="6"/>
  <c r="G16" i="6" s="1"/>
  <c r="D17" i="6"/>
  <c r="G17" i="6" s="1"/>
  <c r="D18" i="6"/>
  <c r="G18" i="6" s="1"/>
  <c r="D19" i="6"/>
  <c r="G19" i="6" s="1"/>
  <c r="D20" i="6"/>
  <c r="G20" i="6" s="1"/>
  <c r="D21" i="6"/>
  <c r="G21" i="6" s="1"/>
  <c r="D56" i="6" l="1"/>
  <c r="G56" i="6" s="1"/>
  <c r="G52" i="6"/>
  <c r="C76" i="6"/>
  <c r="D22" i="6"/>
  <c r="G22" i="6" s="1"/>
  <c r="B76" i="6"/>
  <c r="G42" i="6"/>
  <c r="G32" i="6"/>
  <c r="F76" i="6"/>
  <c r="E76" i="6"/>
  <c r="D12" i="6"/>
  <c r="G12" i="6" s="1"/>
  <c r="G11" i="6"/>
  <c r="D6" i="6"/>
  <c r="G6" i="6" s="1"/>
  <c r="D7" i="6"/>
  <c r="G7" i="6" s="1"/>
  <c r="D8" i="6"/>
  <c r="G8" i="6" s="1"/>
  <c r="D9" i="6"/>
  <c r="G9" i="6" s="1"/>
  <c r="D10" i="6"/>
  <c r="G10" i="6" s="1"/>
  <c r="D11" i="6"/>
  <c r="D5" i="6"/>
  <c r="G5" i="6" s="1"/>
  <c r="D4" i="6" l="1"/>
  <c r="D76" i="6" l="1"/>
  <c r="G4" i="6"/>
  <c r="G76" i="6" s="1"/>
</calcChain>
</file>

<file path=xl/sharedStrings.xml><?xml version="1.0" encoding="utf-8"?>
<sst xmlns="http://schemas.openxmlformats.org/spreadsheetml/2006/main" count="82" uniqueCount="82">
  <si>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</si>
  <si>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</si>
  <si>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</si>
  <si>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</si>
  <si>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</si>
  <si>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</si>
  <si>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</si>
  <si>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</si>
  <si>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</si>
  <si>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</si>
  <si>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</si>
  <si>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</si>
  <si>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</si>
  <si>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</si>
  <si>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</si>
  <si>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</si>
  <si>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</si>
  <si>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</si>
  <si>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</si>
  <si>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</si>
  <si>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</si>
  <si>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</si>
  <si>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</si>
  <si>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</si>
  <si>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</si>
  <si>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</si>
  <si>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</si>
  <si>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</si>
  <si>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</si>
  <si>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</si>
  <si>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</si>
  <si>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</si>
  <si>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</si>
  <si>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</si>
  <si>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</si>
  <si>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</si>
  <si>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</si>
  <si>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</si>
  <si>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</si>
  <si>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</si>
  <si>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</si>
  <si>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</si>
  <si>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</si>
  <si>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</si>
  <si>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</si>
  <si>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</si>
  <si>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</si>
  <si>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</si>
  <si>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</si>
  <si>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</si>
  <si>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</si>
  <si>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</si>
  <si>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</si>
  <si>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</si>
  <si>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</si>
  <si>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</si>
  <si>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</si>
  <si>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</si>
  <si>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</si>
  <si>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</si>
  <si>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</si>
  <si>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</si>
  <si>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</si>
  <si>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</si>
  <si>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</si>
  <si>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</si>
  <si>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</si>
  <si>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</si>
  <si>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</si>
  <si>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</si>
  <si>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</si>
  <si>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</si>
  <si>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</si>
  <si>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</si>
  <si>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</si>
  <si>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</si>
  <si>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</si>
  <si>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</si>
  <si>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</si>
  <si>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</si>
  <si>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</si>
  <si>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r>
      <t xml:space="preserve">Municipio de San Felipe
Estado Analítico del Ejercicio del Presupuesto de Egresos
Clasificación por Objeto del Gasto (Capítulo y Concepto)
Del 1 de enero al 30 de junio de 2025
</t>
    </r>
    <r>
      <rPr>
        <b/>
        <sz val="8"/>
        <color rgb="FFFF0000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</si>
</sst>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0">
    <xf numFmtId="0" fontId="0" fillId="0" borderId="0"/>
    <xf numFmtId="16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4" fontId="11" fillId="2" borderId="4" xfId="9" applyNumberFormat="1" applyFont="1" applyFill="1" applyBorder="1" applyAlignment="1">
      <alignment horizontal="center" vertical="center" wrapText="1"/>
    </xf>
    <xf numFmtId="4" fontId="7" fillId="0" borderId="11" xfId="0" applyNumberFormat="1" applyFont="1" applyBorder="1" applyProtection="1">
      <protection locked="0"/>
    </xf>
    <xf numFmtId="0" fontId="11" fillId="2" borderId="5" xfId="9" applyFont="1" applyFill="1" applyBorder="1" applyAlignment="1" applyProtection="1">
      <alignment horizontal="centerContinuous" vertical="center" wrapText="1"/>
      <protection locked="0"/>
    </xf>
    <xf numFmtId="0" fontId="11" fillId="2" borderId="6" xfId="9" applyFont="1" applyFill="1" applyBorder="1" applyAlignment="1" applyProtection="1">
      <alignment horizontal="centerContinuous" vertical="center" wrapText="1"/>
      <protection locked="0"/>
    </xf>
    <xf numFmtId="0" fontId="11" fillId="2" borderId="7" xfId="9" applyFont="1" applyFill="1" applyBorder="1" applyAlignment="1" applyProtection="1">
      <alignment horizontal="centerContinuous" vertical="center" wrapText="1"/>
      <protection locked="0"/>
    </xf>
    <xf numFmtId="0" fontId="11" fillId="0" borderId="1" xfId="0" applyFont="1" applyBorder="1" applyAlignment="1">
      <alignment horizontal="left"/>
    </xf>
    <xf numFmtId="4" fontId="11" fillId="0" borderId="9" xfId="0" applyNumberFormat="1" applyFont="1" applyBorder="1" applyProtection="1">
      <protection locked="0"/>
    </xf>
    <xf numFmtId="4" fontId="11" fillId="0" borderId="11" xfId="0" applyNumberFormat="1" applyFont="1" applyBorder="1" applyProtection="1">
      <protection locked="0"/>
    </xf>
    <xf numFmtId="3" fontId="11" fillId="0" borderId="9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3" fontId="11" fillId="0" borderId="4" xfId="0" applyNumberFormat="1" applyFont="1" applyBorder="1" applyProtection="1">
      <protection locked="0"/>
    </xf>
    <xf numFmtId="3" fontId="11" fillId="0" borderId="10" xfId="0" applyNumberFormat="1" applyFont="1" applyBorder="1" applyProtection="1">
      <protection locked="0"/>
    </xf>
    <xf numFmtId="3" fontId="11" fillId="0" borderId="11" xfId="0" applyNumberFormat="1" applyFont="1" applyBorder="1" applyProtection="1">
      <protection locked="0"/>
    </xf>
    <xf numFmtId="0" fontId="11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 wrapText="1"/>
      <protection locked="0"/>
    </xf>
    <xf numFmtId="0" fontId="11" fillId="2" borderId="9" xfId="9" applyFont="1" applyFill="1" applyBorder="1" applyAlignment="1">
      <alignment horizontal="center" vertical="center"/>
    </xf>
    <xf numFmtId="0" fontId="11" fillId="2" borderId="10" xfId="9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indent="2"/>
    </xf>
    <xf numFmtId="0" fontId="7" fillId="0" borderId="12" xfId="0" applyFont="1" applyBorder="1" applyAlignment="1">
      <alignment horizontal="left" indent="2"/>
    </xf>
    <xf numFmtId="0" fontId="13" fillId="0" borderId="12" xfId="0" applyFont="1" applyBorder="1" applyAlignment="1" applyProtection="1">
      <alignment horizontal="left" indent="2"/>
      <protection locked="0"/>
    </xf>
    <xf numFmtId="3" fontId="7" fillId="0" borderId="11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11" fillId="0" borderId="11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8" applyFont="1" applyAlignment="1" applyProtection="1">
      <alignment horizontal="center" vertical="top"/>
      <protection locked="0"/>
    </xf>
    <xf numFmtId="4" fontId="11" fillId="2" borderId="9" xfId="9" applyNumberFormat="1" applyFont="1" applyFill="1" applyBorder="1" applyAlignment="1">
      <alignment horizontal="center" vertical="center" wrapText="1"/>
    </xf>
    <xf numFmtId="4" fontId="11" fillId="2" borderId="10" xfId="9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8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 vertical="top"/>
      <protection locked="0"/>
    </xf>
  </cellXfs>
  <cellStyles count="8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49" xr:uid="{00000000-0005-0000-0000-000004000000}"/>
    <cellStyle name="Millares 2 2 3" xfId="25" xr:uid="{00000000-0005-0000-0000-000005000000}"/>
    <cellStyle name="Millares 2 2 3 2" xfId="57" xr:uid="{00000000-0005-0000-0000-000006000000}"/>
    <cellStyle name="Millares 2 2 4" xfId="33" xr:uid="{00000000-0005-0000-0000-000007000000}"/>
    <cellStyle name="Millares 2 2 5" xfId="41" xr:uid="{00000000-0005-0000-0000-000008000000}"/>
    <cellStyle name="Millares 2 2 6" xfId="65" xr:uid="{00000000-0005-0000-0000-000009000000}"/>
    <cellStyle name="Millares 2 2 7" xfId="73" xr:uid="{00000000-0005-0000-0000-00000A000000}"/>
    <cellStyle name="Millares 2 3" xfId="4" xr:uid="{00000000-0005-0000-0000-00000B000000}"/>
    <cellStyle name="Millares 2 3 2" xfId="18" xr:uid="{00000000-0005-0000-0000-00000C000000}"/>
    <cellStyle name="Millares 2 3 2 2" xfId="50" xr:uid="{00000000-0005-0000-0000-00000D000000}"/>
    <cellStyle name="Millares 2 3 3" xfId="26" xr:uid="{00000000-0005-0000-0000-00000E000000}"/>
    <cellStyle name="Millares 2 3 3 2" xfId="58" xr:uid="{00000000-0005-0000-0000-00000F000000}"/>
    <cellStyle name="Millares 2 3 4" xfId="34" xr:uid="{00000000-0005-0000-0000-000010000000}"/>
    <cellStyle name="Millares 2 3 5" xfId="42" xr:uid="{00000000-0005-0000-0000-000011000000}"/>
    <cellStyle name="Millares 2 3 6" xfId="66" xr:uid="{00000000-0005-0000-0000-000012000000}"/>
    <cellStyle name="Millares 2 3 7" xfId="74" xr:uid="{00000000-0005-0000-0000-000013000000}"/>
    <cellStyle name="Millares 2 4" xfId="16" xr:uid="{00000000-0005-0000-0000-000014000000}"/>
    <cellStyle name="Millares 2 4 2" xfId="48" xr:uid="{00000000-0005-0000-0000-000015000000}"/>
    <cellStyle name="Millares 2 5" xfId="24" xr:uid="{00000000-0005-0000-0000-000016000000}"/>
    <cellStyle name="Millares 2 5 2" xfId="56" xr:uid="{00000000-0005-0000-0000-000017000000}"/>
    <cellStyle name="Millares 2 6" xfId="32" xr:uid="{00000000-0005-0000-0000-000018000000}"/>
    <cellStyle name="Millares 2 7" xfId="40" xr:uid="{00000000-0005-0000-0000-000019000000}"/>
    <cellStyle name="Millares 2 8" xfId="64" xr:uid="{00000000-0005-0000-0000-00001A000000}"/>
    <cellStyle name="Millares 2 9" xfId="72" xr:uid="{00000000-0005-0000-0000-00001B000000}"/>
    <cellStyle name="Millares 3" xfId="5" xr:uid="{00000000-0005-0000-0000-00001C000000}"/>
    <cellStyle name="Millares 3 2" xfId="19" xr:uid="{00000000-0005-0000-0000-00001D000000}"/>
    <cellStyle name="Millares 3 2 2" xfId="51" xr:uid="{00000000-0005-0000-0000-00001E000000}"/>
    <cellStyle name="Millares 3 3" xfId="27" xr:uid="{00000000-0005-0000-0000-00001F000000}"/>
    <cellStyle name="Millares 3 3 2" xfId="59" xr:uid="{00000000-0005-0000-0000-000020000000}"/>
    <cellStyle name="Millares 3 4" xfId="35" xr:uid="{00000000-0005-0000-0000-000021000000}"/>
    <cellStyle name="Millares 3 5" xfId="43" xr:uid="{00000000-0005-0000-0000-000022000000}"/>
    <cellStyle name="Millares 3 6" xfId="67" xr:uid="{00000000-0005-0000-0000-000023000000}"/>
    <cellStyle name="Millares 3 7" xfId="75" xr:uid="{00000000-0005-0000-0000-000024000000}"/>
    <cellStyle name="Moneda 2" xfId="6" xr:uid="{00000000-0005-0000-0000-000025000000}"/>
    <cellStyle name="Moneda 2 2" xfId="20" xr:uid="{00000000-0005-0000-0000-000026000000}"/>
    <cellStyle name="Moneda 2 2 2" xfId="52" xr:uid="{00000000-0005-0000-0000-000027000000}"/>
    <cellStyle name="Moneda 2 3" xfId="28" xr:uid="{00000000-0005-0000-0000-000028000000}"/>
    <cellStyle name="Moneda 2 3 2" xfId="60" xr:uid="{00000000-0005-0000-0000-000029000000}"/>
    <cellStyle name="Moneda 2 4" xfId="36" xr:uid="{00000000-0005-0000-0000-00002A000000}"/>
    <cellStyle name="Moneda 2 5" xfId="44" xr:uid="{00000000-0005-0000-0000-00002B000000}"/>
    <cellStyle name="Moneda 2 6" xfId="68" xr:uid="{00000000-0005-0000-0000-00002C000000}"/>
    <cellStyle name="Moneda 2 7" xfId="76" xr:uid="{00000000-0005-0000-0000-00002D000000}"/>
    <cellStyle name="Normal" xfId="0" builtinId="0"/>
    <cellStyle name="Normal 2" xfId="7" xr:uid="{00000000-0005-0000-0000-00002F000000}"/>
    <cellStyle name="Normal 2 2" xfId="8" xr:uid="{00000000-0005-0000-0000-000030000000}"/>
    <cellStyle name="Normal 2 3" xfId="21" xr:uid="{00000000-0005-0000-0000-000031000000}"/>
    <cellStyle name="Normal 2 3 2" xfId="53" xr:uid="{00000000-0005-0000-0000-000032000000}"/>
    <cellStyle name="Normal 2 4" xfId="29" xr:uid="{00000000-0005-0000-0000-000033000000}"/>
    <cellStyle name="Normal 2 4 2" xfId="61" xr:uid="{00000000-0005-0000-0000-000034000000}"/>
    <cellStyle name="Normal 2 5" xfId="37" xr:uid="{00000000-0005-0000-0000-000035000000}"/>
    <cellStyle name="Normal 2 6" xfId="45" xr:uid="{00000000-0005-0000-0000-000036000000}"/>
    <cellStyle name="Normal 2 7" xfId="69" xr:uid="{00000000-0005-0000-0000-000037000000}"/>
    <cellStyle name="Normal 2 8" xfId="77" xr:uid="{00000000-0005-0000-0000-000038000000}"/>
    <cellStyle name="Normal 3" xfId="9" xr:uid="{00000000-0005-0000-0000-000039000000}"/>
    <cellStyle name="Normal 4" xfId="10" xr:uid="{00000000-0005-0000-0000-00003A000000}"/>
    <cellStyle name="Normal 4 2" xfId="11" xr:uid="{00000000-0005-0000-0000-00003B000000}"/>
    <cellStyle name="Normal 5" xfId="12" xr:uid="{00000000-0005-0000-0000-00003C000000}"/>
    <cellStyle name="Normal 5 2" xfId="13" xr:uid="{00000000-0005-0000-0000-00003D000000}"/>
    <cellStyle name="Normal 6" xfId="14" xr:uid="{00000000-0005-0000-0000-00003E000000}"/>
    <cellStyle name="Normal 6 2" xfId="15" xr:uid="{00000000-0005-0000-0000-00003F000000}"/>
    <cellStyle name="Normal 6 2 2" xfId="23" xr:uid="{00000000-0005-0000-0000-000040000000}"/>
    <cellStyle name="Normal 6 2 2 2" xfId="55" xr:uid="{00000000-0005-0000-0000-000041000000}"/>
    <cellStyle name="Normal 6 2 3" xfId="31" xr:uid="{00000000-0005-0000-0000-000042000000}"/>
    <cellStyle name="Normal 6 2 3 2" xfId="63" xr:uid="{00000000-0005-0000-0000-000043000000}"/>
    <cellStyle name="Normal 6 2 4" xfId="39" xr:uid="{00000000-0005-0000-0000-000044000000}"/>
    <cellStyle name="Normal 6 2 5" xfId="47" xr:uid="{00000000-0005-0000-0000-000045000000}"/>
    <cellStyle name="Normal 6 2 6" xfId="71" xr:uid="{00000000-0005-0000-0000-000046000000}"/>
    <cellStyle name="Normal 6 2 7" xfId="79" xr:uid="{00000000-0005-0000-0000-000047000000}"/>
    <cellStyle name="Normal 6 3" xfId="22" xr:uid="{00000000-0005-0000-0000-000048000000}"/>
    <cellStyle name="Normal 6 3 2" xfId="54" xr:uid="{00000000-0005-0000-0000-000049000000}"/>
    <cellStyle name="Normal 6 4" xfId="30" xr:uid="{00000000-0005-0000-0000-00004A000000}"/>
    <cellStyle name="Normal 6 4 2" xfId="62" xr:uid="{00000000-0005-0000-0000-00004B000000}"/>
    <cellStyle name="Normal 6 5" xfId="38" xr:uid="{00000000-0005-0000-0000-00004C000000}"/>
    <cellStyle name="Normal 6 6" xfId="46" xr:uid="{00000000-0005-0000-0000-00004D000000}"/>
    <cellStyle name="Normal 6 7" xfId="70" xr:uid="{00000000-0005-0000-0000-00004E000000}"/>
    <cellStyle name="Normal 6 8" xfId="78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3"/>
  <sheetViews>
    <sheetView showGridLines="0" tabSelected="1" zoomScaleNormal="100" workbookViewId="0">
      <selection activeCell="A19" sqref="A1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34" t="s">
        <v>81</v>
      </c>
      <c r="B1" s="35"/>
      <c r="C1" s="35"/>
      <c r="D1" s="35"/>
      <c r="E1" s="35"/>
      <c r="F1" s="35"/>
      <c r="G1" s="36"/>
    </row>
    <row r="2" spans="1:7" x14ac:dyDescent="0.2">
      <c r="A2" s="20"/>
      <c r="B2" s="4" t="s">
        <v>0</v>
      </c>
      <c r="C2" s="5"/>
      <c r="D2" s="5"/>
      <c r="E2" s="5"/>
      <c r="F2" s="6"/>
      <c r="G2" s="32" t="s">
        <v>1</v>
      </c>
    </row>
    <row r="3" spans="1:7" ht="24.95" customHeight="1" x14ac:dyDescent="0.2">
      <c r="A3" s="2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3"/>
    </row>
    <row r="4" spans="1:7" x14ac:dyDescent="0.2">
      <c r="A4" s="7" t="s">
        <v>11</v>
      </c>
      <c r="B4" s="10">
        <f>SUM(B5:B11)</f>
        <v>147650716.29999998</v>
      </c>
      <c r="C4" s="8">
        <f>SUM(C5:C11)</f>
        <v>1000000</v>
      </c>
      <c r="D4" s="10">
        <f>SUM(D5:D11)</f>
        <v>148650716.29999998</v>
      </c>
      <c r="E4" s="10">
        <f>SUM(E5:E11)</f>
        <v>63489731.200000003</v>
      </c>
      <c r="F4" s="10">
        <f>SUM(F5:F11)</f>
        <v>63489731.200000003</v>
      </c>
      <c r="G4" s="10">
        <f>D4-E4</f>
        <v>85160985.099999979</v>
      </c>
    </row>
    <row r="5" spans="1:7" x14ac:dyDescent="0.2">
      <c r="A5" s="22" t="s">
        <v>12</v>
      </c>
      <c r="B5" s="12">
        <v>90232431.359999999</v>
      </c>
      <c r="C5" s="12">
        <v>0</v>
      </c>
      <c r="D5" s="12">
        <f>B5+C5</f>
        <v>90232431.359999999</v>
      </c>
      <c r="E5" s="25">
        <v>42986795.350000001</v>
      </c>
      <c r="F5" s="25">
        <v>42986795.350000001</v>
      </c>
      <c r="G5" s="12">
        <f>D5-E5</f>
        <v>47245636.009999998</v>
      </c>
    </row>
    <row r="6" spans="1:7" x14ac:dyDescent="0.2">
      <c r="A6" s="22" t="s">
        <v>13</v>
      </c>
      <c r="B6" s="12">
        <v>0</v>
      </c>
      <c r="C6" s="12">
        <v>0</v>
      </c>
      <c r="D6" s="12">
        <f t="shared" ref="D6:D69" si="0">B6+C6</f>
        <v>0</v>
      </c>
      <c r="E6" s="25">
        <v>0</v>
      </c>
      <c r="F6" s="25">
        <v>0</v>
      </c>
      <c r="G6" s="12">
        <f t="shared" ref="G6:G11" si="1">D6-E6</f>
        <v>0</v>
      </c>
    </row>
    <row r="7" spans="1:7" x14ac:dyDescent="0.2">
      <c r="A7" s="22" t="s">
        <v>14</v>
      </c>
      <c r="B7" s="12">
        <v>13460970.48</v>
      </c>
      <c r="C7" s="12">
        <v>0</v>
      </c>
      <c r="D7" s="12">
        <f t="shared" si="0"/>
        <v>13460970.48</v>
      </c>
      <c r="E7" s="25">
        <v>1191469.6200000001</v>
      </c>
      <c r="F7" s="25">
        <v>1191469.6200000001</v>
      </c>
      <c r="G7" s="12">
        <f t="shared" si="1"/>
        <v>12269500.859999999</v>
      </c>
    </row>
    <row r="8" spans="1:7" x14ac:dyDescent="0.2">
      <c r="A8" s="22" t="s">
        <v>15</v>
      </c>
      <c r="B8" s="12">
        <v>26038641.27</v>
      </c>
      <c r="C8" s="12">
        <v>1000000</v>
      </c>
      <c r="D8" s="12">
        <f t="shared" si="0"/>
        <v>27038641.27</v>
      </c>
      <c r="E8" s="25">
        <v>10359643.07</v>
      </c>
      <c r="F8" s="25">
        <v>10359643.07</v>
      </c>
      <c r="G8" s="12">
        <f t="shared" si="1"/>
        <v>16678998.199999999</v>
      </c>
    </row>
    <row r="9" spans="1:7" x14ac:dyDescent="0.2">
      <c r="A9" s="22" t="s">
        <v>16</v>
      </c>
      <c r="B9" s="12">
        <v>14490455.59</v>
      </c>
      <c r="C9" s="12">
        <v>0</v>
      </c>
      <c r="D9" s="12">
        <f t="shared" si="0"/>
        <v>14490455.59</v>
      </c>
      <c r="E9" s="25">
        <v>7377613.9100000001</v>
      </c>
      <c r="F9" s="25">
        <v>7377613.9100000001</v>
      </c>
      <c r="G9" s="12">
        <f t="shared" si="1"/>
        <v>7112841.6799999997</v>
      </c>
    </row>
    <row r="10" spans="1:7" x14ac:dyDescent="0.2">
      <c r="A10" s="22" t="s">
        <v>17</v>
      </c>
      <c r="B10" s="12">
        <v>0</v>
      </c>
      <c r="C10" s="12">
        <v>0</v>
      </c>
      <c r="D10" s="12">
        <f t="shared" si="0"/>
        <v>0</v>
      </c>
      <c r="E10" s="25">
        <v>0</v>
      </c>
      <c r="F10" s="25">
        <v>0</v>
      </c>
      <c r="G10" s="12">
        <f t="shared" si="1"/>
        <v>0</v>
      </c>
    </row>
    <row r="11" spans="1:7" x14ac:dyDescent="0.2">
      <c r="A11" s="22" t="s">
        <v>18</v>
      </c>
      <c r="B11" s="12">
        <v>3428217.6</v>
      </c>
      <c r="C11" s="12">
        <v>0</v>
      </c>
      <c r="D11" s="12">
        <f t="shared" si="0"/>
        <v>3428217.6</v>
      </c>
      <c r="E11" s="25">
        <v>1574209.25</v>
      </c>
      <c r="F11" s="25">
        <v>1574209.25</v>
      </c>
      <c r="G11" s="12">
        <f t="shared" si="1"/>
        <v>1854008.35</v>
      </c>
    </row>
    <row r="12" spans="1:7" x14ac:dyDescent="0.2">
      <c r="A12" s="7" t="s">
        <v>19</v>
      </c>
      <c r="B12" s="15">
        <f>SUM(B13:B21)</f>
        <v>37909853.510000005</v>
      </c>
      <c r="C12" s="9">
        <f>SUM(C13:C21)</f>
        <v>2972739.81</v>
      </c>
      <c r="D12" s="15">
        <f t="shared" si="0"/>
        <v>40882593.320000008</v>
      </c>
      <c r="E12" s="15">
        <f>SUM(E13:E21)</f>
        <v>12661019.33</v>
      </c>
      <c r="F12" s="15">
        <f>SUM(F13:F21)</f>
        <v>12661019.33</v>
      </c>
      <c r="G12" s="15">
        <f>D12-E12</f>
        <v>28221573.99000001</v>
      </c>
    </row>
    <row r="13" spans="1:7" x14ac:dyDescent="0.2">
      <c r="A13" s="22" t="s">
        <v>20</v>
      </c>
      <c r="B13" s="12">
        <v>3455248.87</v>
      </c>
      <c r="C13" s="3">
        <v>754835.88</v>
      </c>
      <c r="D13" s="12">
        <f t="shared" si="0"/>
        <v>4210084.75</v>
      </c>
      <c r="E13" s="12">
        <v>530636.9</v>
      </c>
      <c r="F13" s="12">
        <v>530636.9</v>
      </c>
      <c r="G13" s="12">
        <f>D13-E13</f>
        <v>3679447.85</v>
      </c>
    </row>
    <row r="14" spans="1:7" x14ac:dyDescent="0.2">
      <c r="A14" s="22" t="s">
        <v>21</v>
      </c>
      <c r="B14" s="12">
        <v>1308259.8799999999</v>
      </c>
      <c r="C14" s="3">
        <v>-24000</v>
      </c>
      <c r="D14" s="12">
        <f t="shared" si="0"/>
        <v>1284259.8799999999</v>
      </c>
      <c r="E14" s="12">
        <v>38223.379999999997</v>
      </c>
      <c r="F14" s="12">
        <v>38223.379999999997</v>
      </c>
      <c r="G14" s="12">
        <f t="shared" ref="G14:G41" si="2">D14-E14</f>
        <v>1246036.5</v>
      </c>
    </row>
    <row r="15" spans="1:7" x14ac:dyDescent="0.2">
      <c r="A15" s="22" t="s">
        <v>22</v>
      </c>
      <c r="B15" s="12">
        <v>19889.36</v>
      </c>
      <c r="C15" s="3">
        <v>3000</v>
      </c>
      <c r="D15" s="12">
        <f t="shared" si="0"/>
        <v>22889.360000000001</v>
      </c>
      <c r="E15" s="12">
        <v>0</v>
      </c>
      <c r="F15" s="12">
        <v>0</v>
      </c>
      <c r="G15" s="12">
        <f t="shared" si="2"/>
        <v>22889.360000000001</v>
      </c>
    </row>
    <row r="16" spans="1:7" x14ac:dyDescent="0.2">
      <c r="A16" s="22" t="s">
        <v>23</v>
      </c>
      <c r="B16" s="12">
        <v>3117292.11</v>
      </c>
      <c r="C16" s="3">
        <v>1384319</v>
      </c>
      <c r="D16" s="12">
        <f t="shared" si="0"/>
        <v>4501611.1099999994</v>
      </c>
      <c r="E16" s="12">
        <v>450147.11</v>
      </c>
      <c r="F16" s="12">
        <v>450147.11</v>
      </c>
      <c r="G16" s="12">
        <f t="shared" si="2"/>
        <v>4051463.9999999995</v>
      </c>
    </row>
    <row r="17" spans="1:7" x14ac:dyDescent="0.2">
      <c r="A17" s="22" t="s">
        <v>24</v>
      </c>
      <c r="B17" s="12">
        <v>606392</v>
      </c>
      <c r="C17" s="3">
        <v>35000</v>
      </c>
      <c r="D17" s="12">
        <f t="shared" si="0"/>
        <v>641392</v>
      </c>
      <c r="E17" s="12">
        <v>50588.800000000003</v>
      </c>
      <c r="F17" s="12">
        <v>50588.800000000003</v>
      </c>
      <c r="G17" s="12">
        <f t="shared" si="2"/>
        <v>590803.19999999995</v>
      </c>
    </row>
    <row r="18" spans="1:7" x14ac:dyDescent="0.2">
      <c r="A18" s="22" t="s">
        <v>25</v>
      </c>
      <c r="B18" s="12">
        <v>19367170.280000001</v>
      </c>
      <c r="C18" s="3">
        <v>-41489.300000000003</v>
      </c>
      <c r="D18" s="12">
        <f t="shared" si="0"/>
        <v>19325680.98</v>
      </c>
      <c r="E18" s="12">
        <v>9878632.0899999999</v>
      </c>
      <c r="F18" s="12">
        <v>9878632.0899999999</v>
      </c>
      <c r="G18" s="12">
        <f t="shared" si="2"/>
        <v>9447048.8900000006</v>
      </c>
    </row>
    <row r="19" spans="1:7" x14ac:dyDescent="0.2">
      <c r="A19" s="22" t="s">
        <v>26</v>
      </c>
      <c r="B19" s="12">
        <v>4010317.17</v>
      </c>
      <c r="C19" s="3">
        <v>471395.23</v>
      </c>
      <c r="D19" s="12">
        <f t="shared" si="0"/>
        <v>4481712.4000000004</v>
      </c>
      <c r="E19" s="12">
        <v>126135.03</v>
      </c>
      <c r="F19" s="12">
        <v>126135.03</v>
      </c>
      <c r="G19" s="12">
        <f t="shared" si="2"/>
        <v>4355577.37</v>
      </c>
    </row>
    <row r="20" spans="1:7" x14ac:dyDescent="0.2">
      <c r="A20" s="22" t="s">
        <v>27</v>
      </c>
      <c r="B20" s="12">
        <v>1050000</v>
      </c>
      <c r="C20" s="3">
        <v>190312</v>
      </c>
      <c r="D20" s="12">
        <f t="shared" si="0"/>
        <v>1240312</v>
      </c>
      <c r="E20" s="12">
        <v>187989.96</v>
      </c>
      <c r="F20" s="12">
        <v>187989.96</v>
      </c>
      <c r="G20" s="12">
        <f t="shared" si="2"/>
        <v>1052322.04</v>
      </c>
    </row>
    <row r="21" spans="1:7" x14ac:dyDescent="0.2">
      <c r="A21" s="22" t="s">
        <v>28</v>
      </c>
      <c r="B21" s="12">
        <v>4975283.84</v>
      </c>
      <c r="C21" s="3">
        <v>199367</v>
      </c>
      <c r="D21" s="12">
        <f t="shared" si="0"/>
        <v>5174650.84</v>
      </c>
      <c r="E21" s="12">
        <v>1398666.06</v>
      </c>
      <c r="F21" s="12">
        <v>1398666.06</v>
      </c>
      <c r="G21" s="12">
        <f t="shared" si="2"/>
        <v>3775984.78</v>
      </c>
    </row>
    <row r="22" spans="1:7" x14ac:dyDescent="0.2">
      <c r="A22" s="7" t="s">
        <v>29</v>
      </c>
      <c r="B22" s="15">
        <f>SUM(B23:B31)</f>
        <v>76714411.920000002</v>
      </c>
      <c r="C22" s="15">
        <f>SUM(C23:C31)</f>
        <v>10391323.91</v>
      </c>
      <c r="D22" s="15">
        <f t="shared" si="0"/>
        <v>87105735.829999998</v>
      </c>
      <c r="E22" s="15">
        <f>SUM(E23:E31)</f>
        <v>26888689.499999996</v>
      </c>
      <c r="F22" s="15">
        <f>SUM(F23:F31)</f>
        <v>26888689.499999996</v>
      </c>
      <c r="G22" s="15">
        <f>D22-E22</f>
        <v>60217046.329999998</v>
      </c>
    </row>
    <row r="23" spans="1:7" x14ac:dyDescent="0.2">
      <c r="A23" s="22" t="s">
        <v>30</v>
      </c>
      <c r="B23" s="12">
        <v>23615789.940000001</v>
      </c>
      <c r="C23" s="12">
        <v>6797582.7599999998</v>
      </c>
      <c r="D23" s="12">
        <f t="shared" si="0"/>
        <v>30413372.700000003</v>
      </c>
      <c r="E23" s="26">
        <v>12491814.08</v>
      </c>
      <c r="F23" s="26">
        <v>12491814.08</v>
      </c>
      <c r="G23" s="12">
        <f t="shared" si="2"/>
        <v>17921558.620000005</v>
      </c>
    </row>
    <row r="24" spans="1:7" x14ac:dyDescent="0.2">
      <c r="A24" s="22" t="s">
        <v>31</v>
      </c>
      <c r="B24" s="12">
        <v>3090847.71</v>
      </c>
      <c r="C24" s="12">
        <v>246476.1</v>
      </c>
      <c r="D24" s="12">
        <f t="shared" si="0"/>
        <v>3337323.81</v>
      </c>
      <c r="E24" s="26">
        <v>796964.21</v>
      </c>
      <c r="F24" s="26">
        <v>796964.21</v>
      </c>
      <c r="G24" s="12">
        <f t="shared" si="2"/>
        <v>2540359.6</v>
      </c>
    </row>
    <row r="25" spans="1:7" x14ac:dyDescent="0.2">
      <c r="A25" s="22" t="s">
        <v>32</v>
      </c>
      <c r="B25" s="12">
        <v>10590717.23</v>
      </c>
      <c r="C25" s="12">
        <v>4867710.05</v>
      </c>
      <c r="D25" s="12">
        <f t="shared" si="0"/>
        <v>15458427.280000001</v>
      </c>
      <c r="E25" s="26">
        <v>2812973.59</v>
      </c>
      <c r="F25" s="26">
        <v>2812973.59</v>
      </c>
      <c r="G25" s="12">
        <f t="shared" si="2"/>
        <v>12645453.690000001</v>
      </c>
    </row>
    <row r="26" spans="1:7" x14ac:dyDescent="0.2">
      <c r="A26" s="22" t="s">
        <v>33</v>
      </c>
      <c r="B26" s="12">
        <v>3982000</v>
      </c>
      <c r="C26" s="12">
        <v>281133</v>
      </c>
      <c r="D26" s="12">
        <f t="shared" si="0"/>
        <v>4263133</v>
      </c>
      <c r="E26" s="26">
        <v>2657642.25</v>
      </c>
      <c r="F26" s="26">
        <v>2657642.25</v>
      </c>
      <c r="G26" s="12">
        <f t="shared" si="2"/>
        <v>1605490.75</v>
      </c>
    </row>
    <row r="27" spans="1:7" x14ac:dyDescent="0.2">
      <c r="A27" s="22" t="s">
        <v>34</v>
      </c>
      <c r="B27" s="12">
        <v>2877747.04</v>
      </c>
      <c r="C27" s="12">
        <v>229290</v>
      </c>
      <c r="D27" s="12">
        <f t="shared" si="0"/>
        <v>3107037.04</v>
      </c>
      <c r="E27" s="26">
        <v>620107.9</v>
      </c>
      <c r="F27" s="26">
        <v>620107.9</v>
      </c>
      <c r="G27" s="12">
        <f t="shared" si="2"/>
        <v>2486929.14</v>
      </c>
    </row>
    <row r="28" spans="1:7" x14ac:dyDescent="0.2">
      <c r="A28" s="22" t="s">
        <v>35</v>
      </c>
      <c r="B28" s="12">
        <v>536202.91</v>
      </c>
      <c r="C28" s="12">
        <v>302500</v>
      </c>
      <c r="D28" s="12">
        <f t="shared" si="0"/>
        <v>838702.91</v>
      </c>
      <c r="E28" s="26">
        <v>59279.79</v>
      </c>
      <c r="F28" s="26">
        <v>59279.79</v>
      </c>
      <c r="G28" s="12">
        <f t="shared" si="2"/>
        <v>779423.12</v>
      </c>
    </row>
    <row r="29" spans="1:7" x14ac:dyDescent="0.2">
      <c r="A29" s="22" t="s">
        <v>36</v>
      </c>
      <c r="B29" s="12">
        <v>169631.7</v>
      </c>
      <c r="C29" s="12">
        <v>-13000</v>
      </c>
      <c r="D29" s="12">
        <f t="shared" si="0"/>
        <v>156631.70000000001</v>
      </c>
      <c r="E29" s="26">
        <v>25328.61</v>
      </c>
      <c r="F29" s="26">
        <v>25328.61</v>
      </c>
      <c r="G29" s="12">
        <f t="shared" si="2"/>
        <v>131303.09000000003</v>
      </c>
    </row>
    <row r="30" spans="1:7" x14ac:dyDescent="0.2">
      <c r="A30" s="22" t="s">
        <v>37</v>
      </c>
      <c r="B30" s="12">
        <v>6725000</v>
      </c>
      <c r="C30" s="12">
        <v>1217600</v>
      </c>
      <c r="D30" s="12">
        <f t="shared" si="0"/>
        <v>7942600</v>
      </c>
      <c r="E30" s="26">
        <v>4047407.62</v>
      </c>
      <c r="F30" s="26">
        <v>4047407.62</v>
      </c>
      <c r="G30" s="12">
        <f t="shared" si="2"/>
        <v>3895192.38</v>
      </c>
    </row>
    <row r="31" spans="1:7" x14ac:dyDescent="0.2">
      <c r="A31" s="22" t="s">
        <v>38</v>
      </c>
      <c r="B31" s="12">
        <v>25126475.390000001</v>
      </c>
      <c r="C31" s="12">
        <v>-3537968</v>
      </c>
      <c r="D31" s="12">
        <f t="shared" si="0"/>
        <v>21588507.390000001</v>
      </c>
      <c r="E31" s="26">
        <v>3377171.45</v>
      </c>
      <c r="F31" s="26">
        <v>3377171.45</v>
      </c>
      <c r="G31" s="12">
        <f t="shared" si="2"/>
        <v>18211335.940000001</v>
      </c>
    </row>
    <row r="32" spans="1:7" x14ac:dyDescent="0.2">
      <c r="A32" s="7" t="s">
        <v>39</v>
      </c>
      <c r="B32" s="15">
        <f>SUM(B33:B41)</f>
        <v>34250791.039999999</v>
      </c>
      <c r="C32" s="15">
        <f>SUM(C33:C41)</f>
        <v>33734095.350000001</v>
      </c>
      <c r="D32" s="15">
        <f t="shared" si="0"/>
        <v>67984886.390000001</v>
      </c>
      <c r="E32" s="15">
        <f>SUM(E33:E41)</f>
        <v>18513770.359999999</v>
      </c>
      <c r="F32" s="15">
        <f>SUM(F33:F41)</f>
        <v>18513770.359999999</v>
      </c>
      <c r="G32" s="15">
        <f>D32-E32</f>
        <v>49471116.030000001</v>
      </c>
    </row>
    <row r="33" spans="1:7" x14ac:dyDescent="0.2">
      <c r="A33" s="22" t="s">
        <v>40</v>
      </c>
      <c r="B33" s="12">
        <v>14782935.6</v>
      </c>
      <c r="C33" s="12">
        <v>1800000</v>
      </c>
      <c r="D33" s="12">
        <f t="shared" si="0"/>
        <v>16582935.6</v>
      </c>
      <c r="E33" s="30">
        <v>8297155.9299999997</v>
      </c>
      <c r="F33" s="30">
        <v>8297155.9299999997</v>
      </c>
      <c r="G33" s="30">
        <f t="shared" si="2"/>
        <v>8285779.6699999999</v>
      </c>
    </row>
    <row r="34" spans="1:7" x14ac:dyDescent="0.2">
      <c r="A34" s="22" t="s">
        <v>41</v>
      </c>
      <c r="B34" s="12">
        <v>100000</v>
      </c>
      <c r="C34" s="12">
        <v>36350</v>
      </c>
      <c r="D34" s="12">
        <f t="shared" si="0"/>
        <v>136350</v>
      </c>
      <c r="E34" s="30">
        <v>0</v>
      </c>
      <c r="F34" s="30">
        <v>0</v>
      </c>
      <c r="G34" s="30">
        <f t="shared" si="2"/>
        <v>136350</v>
      </c>
    </row>
    <row r="35" spans="1:7" x14ac:dyDescent="0.2">
      <c r="A35" s="22" t="s">
        <v>42</v>
      </c>
      <c r="B35" s="12">
        <v>0</v>
      </c>
      <c r="C35" s="12">
        <v>13340576.5</v>
      </c>
      <c r="D35" s="12">
        <f t="shared" si="0"/>
        <v>13340576.5</v>
      </c>
      <c r="E35" s="30">
        <v>356872.5</v>
      </c>
      <c r="F35" s="30">
        <v>356872.5</v>
      </c>
      <c r="G35" s="30">
        <f t="shared" si="2"/>
        <v>12983704</v>
      </c>
    </row>
    <row r="36" spans="1:7" x14ac:dyDescent="0.2">
      <c r="A36" s="22" t="s">
        <v>43</v>
      </c>
      <c r="B36" s="12">
        <v>8670000</v>
      </c>
      <c r="C36" s="12">
        <v>18557168.850000001</v>
      </c>
      <c r="D36" s="12">
        <f t="shared" si="0"/>
        <v>27227168.850000001</v>
      </c>
      <c r="E36" s="30">
        <v>5066706.9800000004</v>
      </c>
      <c r="F36" s="30">
        <v>5066706.9800000004</v>
      </c>
      <c r="G36" s="30">
        <f t="shared" si="2"/>
        <v>22160461.870000001</v>
      </c>
    </row>
    <row r="37" spans="1:7" x14ac:dyDescent="0.2">
      <c r="A37" s="22" t="s">
        <v>9</v>
      </c>
      <c r="B37" s="12">
        <v>10697855.439999999</v>
      </c>
      <c r="C37" s="12">
        <v>0</v>
      </c>
      <c r="D37" s="12">
        <f t="shared" si="0"/>
        <v>10697855.439999999</v>
      </c>
      <c r="E37" s="30">
        <v>4793034.95</v>
      </c>
      <c r="F37" s="30">
        <v>4793034.95</v>
      </c>
      <c r="G37" s="30">
        <f t="shared" si="2"/>
        <v>5904820.4899999993</v>
      </c>
    </row>
    <row r="38" spans="1:7" x14ac:dyDescent="0.2">
      <c r="A38" s="22" t="s">
        <v>44</v>
      </c>
      <c r="B38" s="12">
        <v>0</v>
      </c>
      <c r="C38" s="12">
        <v>0</v>
      </c>
      <c r="D38" s="12">
        <f t="shared" si="0"/>
        <v>0</v>
      </c>
      <c r="E38" s="30">
        <v>0</v>
      </c>
      <c r="F38" s="30">
        <v>0</v>
      </c>
      <c r="G38" s="30">
        <f t="shared" si="2"/>
        <v>0</v>
      </c>
    </row>
    <row r="39" spans="1:7" x14ac:dyDescent="0.2">
      <c r="A39" s="22" t="s">
        <v>45</v>
      </c>
      <c r="B39" s="12">
        <v>0</v>
      </c>
      <c r="C39" s="12">
        <v>0</v>
      </c>
      <c r="D39" s="12">
        <f t="shared" si="0"/>
        <v>0</v>
      </c>
      <c r="E39" s="30">
        <v>0</v>
      </c>
      <c r="F39" s="30">
        <v>0</v>
      </c>
      <c r="G39" s="30">
        <f t="shared" si="2"/>
        <v>0</v>
      </c>
    </row>
    <row r="40" spans="1:7" x14ac:dyDescent="0.2">
      <c r="A40" s="22" t="s">
        <v>46</v>
      </c>
      <c r="B40" s="12">
        <v>0</v>
      </c>
      <c r="C40" s="12">
        <v>0</v>
      </c>
      <c r="D40" s="12">
        <f t="shared" si="0"/>
        <v>0</v>
      </c>
      <c r="E40" s="30">
        <v>0</v>
      </c>
      <c r="F40" s="30">
        <v>0</v>
      </c>
      <c r="G40" s="30">
        <f t="shared" si="2"/>
        <v>0</v>
      </c>
    </row>
    <row r="41" spans="1:7" x14ac:dyDescent="0.2">
      <c r="A41" s="22" t="s">
        <v>47</v>
      </c>
      <c r="B41" s="12">
        <v>0</v>
      </c>
      <c r="C41" s="12">
        <v>0</v>
      </c>
      <c r="D41" s="12">
        <f t="shared" si="0"/>
        <v>0</v>
      </c>
      <c r="E41" s="30">
        <v>0</v>
      </c>
      <c r="F41" s="30">
        <v>0</v>
      </c>
      <c r="G41" s="30">
        <f t="shared" si="2"/>
        <v>0</v>
      </c>
    </row>
    <row r="42" spans="1:7" x14ac:dyDescent="0.2">
      <c r="A42" s="7" t="s">
        <v>48</v>
      </c>
      <c r="B42" s="15">
        <f>SUM(B43:B51)</f>
        <v>22896683.989999998</v>
      </c>
      <c r="C42" s="15">
        <f>SUM(C43:C51)</f>
        <v>3183570</v>
      </c>
      <c r="D42" s="15">
        <f t="shared" si="0"/>
        <v>26080253.989999998</v>
      </c>
      <c r="E42" s="29">
        <f>SUM(E43:E51)</f>
        <v>548469.98</v>
      </c>
      <c r="F42" s="29">
        <f>SUM(F43:F51)</f>
        <v>548469.98</v>
      </c>
      <c r="G42" s="15">
        <f>D42-E42</f>
        <v>25531784.009999998</v>
      </c>
    </row>
    <row r="43" spans="1:7" x14ac:dyDescent="0.2">
      <c r="A43" s="22" t="s">
        <v>49</v>
      </c>
      <c r="B43" s="12">
        <v>970623.99</v>
      </c>
      <c r="C43" s="12">
        <v>2725300</v>
      </c>
      <c r="D43" s="12">
        <f t="shared" si="0"/>
        <v>3695923.99</v>
      </c>
      <c r="E43" s="27">
        <v>232000</v>
      </c>
      <c r="F43" s="27">
        <v>232000</v>
      </c>
      <c r="G43" s="12">
        <f t="shared" ref="G43:G75" si="3">D43-E43</f>
        <v>3463923.99</v>
      </c>
    </row>
    <row r="44" spans="1:7" x14ac:dyDescent="0.2">
      <c r="A44" s="22" t="s">
        <v>50</v>
      </c>
      <c r="B44" s="12">
        <v>428000</v>
      </c>
      <c r="C44" s="12">
        <v>574000</v>
      </c>
      <c r="D44" s="12">
        <f t="shared" si="0"/>
        <v>1002000</v>
      </c>
      <c r="E44" s="27">
        <v>43700</v>
      </c>
      <c r="F44" s="27">
        <v>43700</v>
      </c>
      <c r="G44" s="12">
        <f t="shared" si="3"/>
        <v>958300</v>
      </c>
    </row>
    <row r="45" spans="1:7" x14ac:dyDescent="0.2">
      <c r="A45" s="22" t="s">
        <v>51</v>
      </c>
      <c r="B45" s="12">
        <v>125000</v>
      </c>
      <c r="C45" s="12">
        <v>0</v>
      </c>
      <c r="D45" s="12">
        <f t="shared" si="0"/>
        <v>125000</v>
      </c>
      <c r="E45" s="27">
        <v>0</v>
      </c>
      <c r="F45" s="27">
        <v>0</v>
      </c>
      <c r="G45" s="12">
        <f t="shared" si="3"/>
        <v>125000</v>
      </c>
    </row>
    <row r="46" spans="1:7" x14ac:dyDescent="0.2">
      <c r="A46" s="22" t="s">
        <v>52</v>
      </c>
      <c r="B46" s="12">
        <v>17850000</v>
      </c>
      <c r="C46" s="12">
        <v>1023000</v>
      </c>
      <c r="D46" s="12">
        <f t="shared" si="0"/>
        <v>18873000</v>
      </c>
      <c r="E46" s="27">
        <v>0</v>
      </c>
      <c r="F46" s="27">
        <v>0</v>
      </c>
      <c r="G46" s="12">
        <f t="shared" si="3"/>
        <v>18873000</v>
      </c>
    </row>
    <row r="47" spans="1:7" x14ac:dyDescent="0.2">
      <c r="A47" s="22" t="s">
        <v>53</v>
      </c>
      <c r="B47" s="12">
        <v>0</v>
      </c>
      <c r="C47" s="12">
        <v>0</v>
      </c>
      <c r="D47" s="12">
        <f t="shared" si="0"/>
        <v>0</v>
      </c>
      <c r="E47" s="27">
        <v>0</v>
      </c>
      <c r="F47" s="27">
        <v>0</v>
      </c>
      <c r="G47" s="12">
        <f t="shared" si="3"/>
        <v>0</v>
      </c>
    </row>
    <row r="48" spans="1:7" x14ac:dyDescent="0.2">
      <c r="A48" s="22" t="s">
        <v>54</v>
      </c>
      <c r="B48" s="12">
        <v>3452060</v>
      </c>
      <c r="C48" s="12">
        <v>-1697800</v>
      </c>
      <c r="D48" s="12">
        <f t="shared" si="0"/>
        <v>1754260</v>
      </c>
      <c r="E48" s="27">
        <v>272769.98</v>
      </c>
      <c r="F48" s="27">
        <v>272769.98</v>
      </c>
      <c r="G48" s="12">
        <f t="shared" si="3"/>
        <v>1481490.02</v>
      </c>
    </row>
    <row r="49" spans="1:7" x14ac:dyDescent="0.2">
      <c r="A49" s="22" t="s">
        <v>55</v>
      </c>
      <c r="B49" s="12">
        <v>0</v>
      </c>
      <c r="C49" s="12">
        <v>0</v>
      </c>
      <c r="D49" s="12">
        <f t="shared" si="0"/>
        <v>0</v>
      </c>
      <c r="E49" s="27">
        <v>0</v>
      </c>
      <c r="F49" s="27">
        <v>0</v>
      </c>
      <c r="G49" s="12">
        <f t="shared" si="3"/>
        <v>0</v>
      </c>
    </row>
    <row r="50" spans="1:7" x14ac:dyDescent="0.2">
      <c r="A50" s="23" t="s">
        <v>56</v>
      </c>
      <c r="B50" s="11">
        <v>0</v>
      </c>
      <c r="C50" s="11">
        <v>0</v>
      </c>
      <c r="D50" s="11">
        <f t="shared" si="0"/>
        <v>0</v>
      </c>
      <c r="E50" s="28">
        <v>0</v>
      </c>
      <c r="F50" s="28">
        <v>0</v>
      </c>
      <c r="G50" s="11">
        <f t="shared" si="3"/>
        <v>0</v>
      </c>
    </row>
    <row r="51" spans="1:7" x14ac:dyDescent="0.2">
      <c r="A51" s="22" t="s">
        <v>57</v>
      </c>
      <c r="B51" s="12">
        <v>71000</v>
      </c>
      <c r="C51" s="12">
        <v>559070</v>
      </c>
      <c r="D51" s="12">
        <f t="shared" si="0"/>
        <v>630070</v>
      </c>
      <c r="E51" s="27">
        <v>0</v>
      </c>
      <c r="F51" s="27">
        <v>0</v>
      </c>
      <c r="G51" s="12">
        <f t="shared" si="3"/>
        <v>630070</v>
      </c>
    </row>
    <row r="52" spans="1:7" x14ac:dyDescent="0.2">
      <c r="A52" s="7" t="s">
        <v>58</v>
      </c>
      <c r="B52" s="9">
        <v>0</v>
      </c>
      <c r="C52" s="15">
        <v>183971380.69</v>
      </c>
      <c r="D52" s="15">
        <f t="shared" si="0"/>
        <v>183971380.69</v>
      </c>
      <c r="E52" s="15">
        <f>SUM(E53:E55)</f>
        <v>33178204.550000001</v>
      </c>
      <c r="F52" s="15">
        <f>SUM(F53:F55)</f>
        <v>33178204.550000001</v>
      </c>
      <c r="G52" s="15">
        <f>D52-E52</f>
        <v>150793176.13999999</v>
      </c>
    </row>
    <row r="53" spans="1:7" x14ac:dyDescent="0.2">
      <c r="A53" s="22" t="s">
        <v>59</v>
      </c>
      <c r="B53" s="12">
        <v>0</v>
      </c>
      <c r="C53" s="12">
        <v>174113692.34999999</v>
      </c>
      <c r="D53" s="12">
        <f t="shared" si="0"/>
        <v>174113692.34999999</v>
      </c>
      <c r="E53" s="12">
        <v>30227694.800000001</v>
      </c>
      <c r="F53" s="12">
        <v>30227694.800000001</v>
      </c>
      <c r="G53" s="12">
        <f t="shared" si="3"/>
        <v>143885997.54999998</v>
      </c>
    </row>
    <row r="54" spans="1:7" x14ac:dyDescent="0.2">
      <c r="A54" s="22" t="s">
        <v>60</v>
      </c>
      <c r="B54" s="12">
        <v>0</v>
      </c>
      <c r="C54" s="12">
        <v>9857688.3399999999</v>
      </c>
      <c r="D54" s="12">
        <f t="shared" si="0"/>
        <v>9857688.3399999999</v>
      </c>
      <c r="E54" s="12">
        <v>2950509.75</v>
      </c>
      <c r="F54" s="12">
        <v>2950509.75</v>
      </c>
      <c r="G54" s="12">
        <f t="shared" si="3"/>
        <v>6907178.5899999999</v>
      </c>
    </row>
    <row r="55" spans="1:7" x14ac:dyDescent="0.2">
      <c r="A55" s="22" t="s">
        <v>61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3"/>
        <v>0</v>
      </c>
    </row>
    <row r="56" spans="1:7" x14ac:dyDescent="0.2">
      <c r="A56" s="7" t="s">
        <v>62</v>
      </c>
      <c r="B56" s="15">
        <f>SUM(B57:B63)</f>
        <v>151057024.24000001</v>
      </c>
      <c r="C56" s="15">
        <f>SUM(C57:C63)</f>
        <v>-135690244.40000001</v>
      </c>
      <c r="D56" s="15">
        <f t="shared" si="0"/>
        <v>15366779.840000004</v>
      </c>
      <c r="E56" s="15">
        <f>SUM(E57:E63)</f>
        <v>0</v>
      </c>
      <c r="F56" s="15">
        <f>SUM(F57:F63)</f>
        <v>0</v>
      </c>
      <c r="G56" s="15">
        <f>SUM(D56-E56)</f>
        <v>15366779.840000004</v>
      </c>
    </row>
    <row r="57" spans="1:7" x14ac:dyDescent="0.2">
      <c r="A57" s="22" t="s">
        <v>63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3"/>
        <v>0</v>
      </c>
    </row>
    <row r="58" spans="1:7" x14ac:dyDescent="0.2">
      <c r="A58" s="22" t="s">
        <v>64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3"/>
        <v>0</v>
      </c>
    </row>
    <row r="59" spans="1:7" x14ac:dyDescent="0.2">
      <c r="A59" s="22" t="s">
        <v>65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3"/>
        <v>0</v>
      </c>
    </row>
    <row r="60" spans="1:7" x14ac:dyDescent="0.2">
      <c r="A60" s="22" t="s">
        <v>66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3"/>
        <v>0</v>
      </c>
    </row>
    <row r="61" spans="1:7" x14ac:dyDescent="0.2">
      <c r="A61" s="22" t="s">
        <v>67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3"/>
        <v>0</v>
      </c>
    </row>
    <row r="62" spans="1:7" x14ac:dyDescent="0.2">
      <c r="A62" s="22" t="s">
        <v>68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3"/>
        <v>0</v>
      </c>
    </row>
    <row r="63" spans="1:7" x14ac:dyDescent="0.2">
      <c r="A63" s="22" t="s">
        <v>69</v>
      </c>
      <c r="B63" s="12">
        <v>151057024.24000001</v>
      </c>
      <c r="C63" s="12">
        <v>-135690244.40000001</v>
      </c>
      <c r="D63" s="12">
        <f t="shared" si="0"/>
        <v>15366779.840000004</v>
      </c>
      <c r="E63" s="12">
        <v>0</v>
      </c>
      <c r="F63" s="12">
        <v>0</v>
      </c>
      <c r="G63" s="12">
        <f t="shared" si="3"/>
        <v>15366779.840000004</v>
      </c>
    </row>
    <row r="64" spans="1:7" x14ac:dyDescent="0.2">
      <c r="A64" s="7" t="s">
        <v>70</v>
      </c>
      <c r="B64" s="15">
        <f>SUM(B65:B67)</f>
        <v>18000</v>
      </c>
      <c r="C64" s="15">
        <f>SUM(C65:C67)</f>
        <v>2785000</v>
      </c>
      <c r="D64" s="15">
        <f>SUM(B64+C64)</f>
        <v>2803000</v>
      </c>
      <c r="E64" s="15">
        <f>SUM(E65:E67)</f>
        <v>0</v>
      </c>
      <c r="F64" s="15">
        <f>SUM(F65:F67)</f>
        <v>0</v>
      </c>
      <c r="G64" s="15">
        <f>SUM(D64-E64)</f>
        <v>2803000</v>
      </c>
    </row>
    <row r="65" spans="1:7" x14ac:dyDescent="0.2">
      <c r="A65" s="22" t="s">
        <v>10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3"/>
        <v>0</v>
      </c>
    </row>
    <row r="66" spans="1:7" x14ac:dyDescent="0.2">
      <c r="A66" s="22" t="s">
        <v>71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3"/>
        <v>0</v>
      </c>
    </row>
    <row r="67" spans="1:7" x14ac:dyDescent="0.2">
      <c r="A67" s="22" t="s">
        <v>72</v>
      </c>
      <c r="B67" s="12">
        <v>18000</v>
      </c>
      <c r="C67" s="12">
        <v>2785000</v>
      </c>
      <c r="D67" s="12">
        <f t="shared" si="0"/>
        <v>2803000</v>
      </c>
      <c r="E67" s="12">
        <v>0</v>
      </c>
      <c r="F67" s="12">
        <v>0</v>
      </c>
      <c r="G67" s="12">
        <f t="shared" si="3"/>
        <v>2803000</v>
      </c>
    </row>
    <row r="68" spans="1:7" x14ac:dyDescent="0.2">
      <c r="A68" s="7" t="s">
        <v>73</v>
      </c>
      <c r="B68" s="15">
        <f>SUM(B69:B75)</f>
        <v>0</v>
      </c>
      <c r="C68" s="15">
        <f>SUM(C69:C75)</f>
        <v>0</v>
      </c>
      <c r="D68" s="15">
        <f>SUM(B68+C68)</f>
        <v>0</v>
      </c>
      <c r="E68" s="15">
        <f>SUM(E69:E75)</f>
        <v>0</v>
      </c>
      <c r="F68" s="15">
        <f>SUM(F69:F75)</f>
        <v>0</v>
      </c>
      <c r="G68" s="15">
        <f>SUM(D68-E68)</f>
        <v>0</v>
      </c>
    </row>
    <row r="69" spans="1:7" x14ac:dyDescent="0.2">
      <c r="A69" s="22" t="s">
        <v>74</v>
      </c>
      <c r="B69" s="12">
        <v>0</v>
      </c>
      <c r="C69" s="12">
        <v>0</v>
      </c>
      <c r="D69" s="12">
        <f t="shared" si="0"/>
        <v>0</v>
      </c>
      <c r="E69" s="12">
        <v>0</v>
      </c>
      <c r="F69" s="12">
        <v>0</v>
      </c>
      <c r="G69" s="12">
        <f t="shared" si="3"/>
        <v>0</v>
      </c>
    </row>
    <row r="70" spans="1:7" x14ac:dyDescent="0.2">
      <c r="A70" s="22" t="s">
        <v>75</v>
      </c>
      <c r="B70" s="12">
        <v>0</v>
      </c>
      <c r="C70" s="12">
        <v>0</v>
      </c>
      <c r="D70" s="12">
        <f t="shared" ref="D70:D75" si="4">B70+C70</f>
        <v>0</v>
      </c>
      <c r="E70" s="12">
        <v>0</v>
      </c>
      <c r="F70" s="12">
        <v>0</v>
      </c>
      <c r="G70" s="12">
        <f t="shared" si="3"/>
        <v>0</v>
      </c>
    </row>
    <row r="71" spans="1:7" x14ac:dyDescent="0.2">
      <c r="A71" s="22" t="s">
        <v>76</v>
      </c>
      <c r="B71" s="12">
        <v>0</v>
      </c>
      <c r="C71" s="12">
        <v>0</v>
      </c>
      <c r="D71" s="12">
        <f t="shared" si="4"/>
        <v>0</v>
      </c>
      <c r="E71" s="12">
        <v>0</v>
      </c>
      <c r="F71" s="12">
        <v>0</v>
      </c>
      <c r="G71" s="12">
        <f t="shared" si="3"/>
        <v>0</v>
      </c>
    </row>
    <row r="72" spans="1:7" x14ac:dyDescent="0.2">
      <c r="A72" s="22" t="s">
        <v>77</v>
      </c>
      <c r="B72" s="12">
        <v>0</v>
      </c>
      <c r="C72" s="12">
        <v>0</v>
      </c>
      <c r="D72" s="12">
        <f t="shared" si="4"/>
        <v>0</v>
      </c>
      <c r="E72" s="12">
        <v>0</v>
      </c>
      <c r="F72" s="12">
        <v>0</v>
      </c>
      <c r="G72" s="12">
        <f t="shared" si="3"/>
        <v>0</v>
      </c>
    </row>
    <row r="73" spans="1:7" x14ac:dyDescent="0.2">
      <c r="A73" s="22" t="s">
        <v>78</v>
      </c>
      <c r="B73" s="12">
        <v>0</v>
      </c>
      <c r="C73" s="12">
        <v>0</v>
      </c>
      <c r="D73" s="12">
        <f t="shared" si="4"/>
        <v>0</v>
      </c>
      <c r="E73" s="12">
        <v>0</v>
      </c>
      <c r="F73" s="12">
        <v>0</v>
      </c>
      <c r="G73" s="12">
        <f t="shared" si="3"/>
        <v>0</v>
      </c>
    </row>
    <row r="74" spans="1:7" x14ac:dyDescent="0.2">
      <c r="A74" s="22" t="s">
        <v>79</v>
      </c>
      <c r="B74" s="12">
        <v>0</v>
      </c>
      <c r="C74" s="12">
        <v>0</v>
      </c>
      <c r="D74" s="12">
        <f t="shared" si="4"/>
        <v>0</v>
      </c>
      <c r="E74" s="12">
        <v>0</v>
      </c>
      <c r="F74" s="12">
        <v>0</v>
      </c>
      <c r="G74" s="12">
        <f t="shared" si="3"/>
        <v>0</v>
      </c>
    </row>
    <row r="75" spans="1:7" x14ac:dyDescent="0.2">
      <c r="A75" s="23" t="s">
        <v>80</v>
      </c>
      <c r="B75" s="11">
        <v>0</v>
      </c>
      <c r="C75" s="11">
        <v>0</v>
      </c>
      <c r="D75" s="11">
        <f t="shared" si="4"/>
        <v>0</v>
      </c>
      <c r="E75" s="11">
        <v>0</v>
      </c>
      <c r="F75" s="11">
        <v>0</v>
      </c>
      <c r="G75" s="12">
        <f t="shared" si="3"/>
        <v>0</v>
      </c>
    </row>
    <row r="76" spans="1:7" x14ac:dyDescent="0.2">
      <c r="A76" s="24" t="s">
        <v>8</v>
      </c>
      <c r="B76" s="14">
        <f t="shared" ref="B76:G76" si="5">SUM(B4+B12+B22+B32+B42+B52+B56+B64+B68)</f>
        <v>470497481.00000006</v>
      </c>
      <c r="C76" s="14">
        <f t="shared" si="5"/>
        <v>102347865.35999998</v>
      </c>
      <c r="D76" s="14">
        <f t="shared" si="5"/>
        <v>572845346.36000001</v>
      </c>
      <c r="E76" s="14">
        <f t="shared" si="5"/>
        <v>155279884.92000002</v>
      </c>
      <c r="F76" s="14">
        <f t="shared" si="5"/>
        <v>155279884.92000002</v>
      </c>
      <c r="G76" s="13">
        <f t="shared" si="5"/>
        <v>417565461.43999994</v>
      </c>
    </row>
    <row r="81" spans="1:5" x14ac:dyDescent="0.2">
      <c r="A81" s="16"/>
      <c r="B81" s="37"/>
      <c r="C81" s="37"/>
      <c r="D81" s="37"/>
      <c r="E81" s="37"/>
    </row>
    <row r="82" spans="1:5" x14ac:dyDescent="0.2">
      <c r="A82" s="17"/>
      <c r="B82" s="31"/>
      <c r="C82" s="31"/>
      <c r="D82" s="31"/>
      <c r="E82" s="31"/>
    </row>
    <row r="83" spans="1:5" x14ac:dyDescent="0.2">
      <c r="A83" s="18"/>
      <c r="B83" s="19"/>
      <c r="C83" s="19"/>
      <c r="D83" s="19"/>
      <c r="E83" s="19"/>
    </row>
  </sheetData>
  <sheetProtection formatCells="0" formatColumns="0" formatRows="0" autoFilter="0"/>
  <mergeCells count="6">
    <mergeCell ref="A1:G1"/>
    <mergeCell ref="G2:G3"/>
    <mergeCell ref="B81:C81"/>
    <mergeCell ref="D81:E81"/>
    <mergeCell ref="B82:C82"/>
    <mergeCell ref="D82:E82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rowBreaks count="1" manualBreakCount="1">
    <brk id="50" max="16383" man="1"/>
  </rowBreaks>
  <ignoredErrors>
    <ignoredError sqref="D5:D11 G4:G11 B12:C12 B4:D4 B42:C42 B56:C62 B64:C64 B68:C68 E4:F4 E12:G12 G22:G32 E22:F22 B22:C22 B32:C32 G42:G52 F52 G53:G55 E68 B76:D76 E64 E52 E42 E56:E63 E65:E67 F42 F68 F64 F56 F57:F63 F65:F67 F69:F75 G33:G41 G13:G21" unlockedFormula="1"/>
    <ignoredError sqref="D75 D33:D41 D43:D51 D53:D55 D57:D63 D65:D67 D69:D74 D68 D64 D56 D52 D42 D23:D32 D22 D12 D13:D21 E32:F32 G68 G64 G56 G57:G63 G65:G67 G69:G75" formula="1" unlockedFormula="1"/>
    <ignoredError sqref="E76:G76" evalError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0c865bf4-0f22-4e4d-b041-7b0c1657e5a8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6aa8a68a-ab09-4ac8-a697-fdce915bc56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2025-07-25T16:25:52Z</cp:lastPrinted>
  <dcterms:created xsi:type="dcterms:W3CDTF">2014-02-10T03:37:14Z</dcterms:created>
  <dcterms:modified xsi:type="dcterms:W3CDTF">2025-08-08T21:25:20Z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